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5. Agriculture\"/>
    </mc:Choice>
  </mc:AlternateContent>
  <xr:revisionPtr revIDLastSave="0" documentId="13_ncr:1_{F9716D2B-61BE-4AA5-B84A-D12FD2F6BA2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5.9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" l="1"/>
  <c r="G38" i="1"/>
  <c r="G34" i="1"/>
  <c r="G30" i="1"/>
  <c r="G18" i="1"/>
  <c r="G22" i="1"/>
  <c r="G26" i="1"/>
  <c r="G14" i="1"/>
  <c r="G10" i="1"/>
  <c r="G6" i="1"/>
  <c r="F38" i="1"/>
  <c r="F14" i="1"/>
  <c r="F34" i="1"/>
  <c r="F42" i="1"/>
  <c r="F26" i="1"/>
  <c r="F18" i="1"/>
  <c r="F22" i="1"/>
  <c r="F10" i="1"/>
  <c r="F30" i="1"/>
  <c r="F6" i="1"/>
  <c r="E42" i="1" l="1"/>
  <c r="E38" i="1"/>
  <c r="E34" i="1"/>
  <c r="E30" i="1"/>
  <c r="E26" i="1"/>
  <c r="E22" i="1"/>
  <c r="E18" i="1"/>
</calcChain>
</file>

<file path=xl/sharedStrings.xml><?xml version="1.0" encoding="utf-8"?>
<sst xmlns="http://schemas.openxmlformats.org/spreadsheetml/2006/main" count="53" uniqueCount="17">
  <si>
    <t>Major fruits/Productions</t>
  </si>
  <si>
    <t>Apple</t>
  </si>
  <si>
    <t>Total Trees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</si>
  <si>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</si>
  <si>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</si>
  <si>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</si>
  <si>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</si>
  <si>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</si>
  <si>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</si>
  <si>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</si>
  <si>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</si>
  <si>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</si>
  <si>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</si>
  <si>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</si>
  <si>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</si>
  <si>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Table 5.9: Number of Major Fruits and Nuts production, Dagana (2018-2022)</t>
  </si>
  <si>
    <t>Source: Integrated Agriculture and Livestock Census, 2022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</si>
</sst>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_)"/>
    <numFmt numFmtId="165" formatCode="0.0"/>
    <numFmt numFmtId="166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1"/>
      <color indexed="8"/>
      <name val="Calibri"/>
      <family val="2"/>
    </font>
    <font>
      <b/>
      <sz val="12"/>
      <name val="Calibri Light"/>
      <family val="2"/>
    </font>
    <font>
      <sz val="12"/>
      <name val="Calibri Light"/>
      <family val="2"/>
    </font>
    <font>
      <sz val="11"/>
      <color theme="1"/>
      <name val="Calibri Light"/>
      <family val="2"/>
    </font>
    <font>
      <sz val="12"/>
      <color theme="1"/>
      <name val="Calibri Light"/>
      <family val="2"/>
    </font>
    <font>
      <b/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4" fillId="0" borderId="7" xfId="0" applyFont="1" applyBorder="1" applyAlignment="1">
      <alignment vertical="center"/>
    </xf>
    <xf numFmtId="164" fontId="5" fillId="0" borderId="3" xfId="1" applyNumberFormat="1" applyFont="1" applyBorder="1" applyAlignment="1">
      <alignment vertical="center"/>
    </xf>
    <xf numFmtId="0" fontId="7" fillId="0" borderId="0" xfId="0" applyFont="1" applyAlignment="1">
      <alignment horizontal="right" indent="1"/>
    </xf>
    <xf numFmtId="164" fontId="5" fillId="0" borderId="4" xfId="1" applyNumberFormat="1" applyFont="1" applyBorder="1" applyAlignment="1">
      <alignment vertical="center"/>
    </xf>
    <xf numFmtId="3" fontId="5" fillId="0" borderId="0" xfId="0" applyNumberFormat="1" applyFont="1" applyAlignment="1">
      <alignment horizontal="right" vertical="center" indent="1"/>
    </xf>
    <xf numFmtId="4" fontId="5" fillId="0" borderId="0" xfId="0" applyNumberFormat="1" applyFont="1" applyAlignment="1">
      <alignment horizontal="right" vertical="center" indent="1"/>
    </xf>
    <xf numFmtId="164" fontId="5" fillId="0" borderId="6" xfId="1" applyNumberFormat="1" applyFont="1" applyBorder="1" applyAlignment="1">
      <alignment vertical="center"/>
    </xf>
    <xf numFmtId="3" fontId="5" fillId="0" borderId="5" xfId="0" applyNumberFormat="1" applyFont="1" applyBorder="1" applyAlignment="1">
      <alignment horizontal="right" vertical="center" indent="1"/>
    </xf>
    <xf numFmtId="4" fontId="5" fillId="0" borderId="5" xfId="0" applyNumberFormat="1" applyFont="1" applyBorder="1" applyAlignment="1">
      <alignment horizontal="right" vertical="center" indent="1"/>
    </xf>
    <xf numFmtId="164" fontId="5" fillId="0" borderId="0" xfId="1" applyNumberFormat="1" applyFont="1" applyAlignment="1">
      <alignment vertical="center"/>
    </xf>
    <xf numFmtId="164" fontId="5" fillId="0" borderId="5" xfId="1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 indent="1"/>
    </xf>
    <xf numFmtId="0" fontId="5" fillId="0" borderId="5" xfId="0" applyFont="1" applyBorder="1" applyAlignment="1">
      <alignment vertical="center"/>
    </xf>
    <xf numFmtId="165" fontId="5" fillId="0" borderId="5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166" fontId="5" fillId="0" borderId="0" xfId="0" applyNumberFormat="1" applyFont="1" applyAlignment="1">
      <alignment vertical="center"/>
    </xf>
    <xf numFmtId="3" fontId="5" fillId="0" borderId="0" xfId="0" applyNumberFormat="1" applyFont="1" applyAlignment="1">
      <alignment vertical="center"/>
    </xf>
    <xf numFmtId="4" fontId="5" fillId="0" borderId="1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164" fontId="5" fillId="0" borderId="0" xfId="1" applyNumberFormat="1" applyFont="1" applyAlignment="1">
      <alignment vertical="center"/>
    </xf>
    <xf numFmtId="164" fontId="5" fillId="0" borderId="5" xfId="1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</cellXfs>
  <cellStyles count="4">
    <cellStyle name="Comma 2" xfId="2" xr:uid="{00000000-0005-0000-0000-000000000000}"/>
    <cellStyle name="Comma 2 2" xfId="3" xr:uid="{00000000-0005-0000-0000-000001000000}"/>
    <cellStyle name="Normal" xfId="0" builtinId="0"/>
    <cellStyle name="Normal_Tab5.6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I43"/>
  <sheetViews>
    <sheetView tabSelected="1" zoomScaleNormal="100" workbookViewId="0">
      <selection activeCell="F4" sqref="F4"/>
    </sheetView>
  </sheetViews>
  <sheetFormatPr defaultColWidth="9.1796875" defaultRowHeight="15.5"/>
  <cols>
    <col min="1" max="1" width="12" style="2" customWidth="1"/>
    <col min="2" max="2" width="25.1796875" style="2" customWidth="1"/>
    <col min="3" max="3" width="9.7265625" style="2" customWidth="1"/>
    <col min="4" max="5" width="10.6328125" style="2" bestFit="1" customWidth="1"/>
    <col min="6" max="6" width="10.453125" style="2" customWidth="1"/>
    <col min="7" max="7" width="10.36328125" style="2" customWidth="1"/>
    <col min="8" max="243" width="9.1796875" style="2"/>
    <col min="244" max="16384" width="9.1796875" style="3"/>
  </cols>
  <sheetData>
    <row r="1" spans="1:7" ht="21" customHeight="1">
      <c r="A1" s="1" t="s">
        <v>15</v>
      </c>
    </row>
    <row r="2" spans="1:7" ht="28.5" customHeight="1">
      <c r="A2" s="28" t="s">
        <v>0</v>
      </c>
      <c r="B2" s="29"/>
      <c r="C2" s="4">
        <v>2018</v>
      </c>
      <c r="D2" s="4">
        <v>2019</v>
      </c>
      <c r="E2" s="4">
        <v>2020</v>
      </c>
      <c r="F2" s="4">
        <v>2021</v>
      </c>
      <c r="G2" s="4">
        <v>2022</v>
      </c>
    </row>
    <row r="3" spans="1:7" ht="21" customHeight="1">
      <c r="A3" s="30" t="s">
        <v>1</v>
      </c>
      <c r="B3" s="5" t="s">
        <v>2</v>
      </c>
      <c r="C3" s="6">
        <v>5770</v>
      </c>
      <c r="D3" s="2">
        <v>585</v>
      </c>
      <c r="E3" s="2">
        <v>522</v>
      </c>
      <c r="F3" s="2">
        <v>258</v>
      </c>
      <c r="G3" s="2">
        <v>301</v>
      </c>
    </row>
    <row r="4" spans="1:7" ht="21" customHeight="1">
      <c r="A4" s="26"/>
      <c r="B4" s="7" t="s">
        <v>3</v>
      </c>
      <c r="C4" s="8">
        <v>5564</v>
      </c>
      <c r="D4" s="2">
        <v>66</v>
      </c>
      <c r="E4" s="2">
        <v>32</v>
      </c>
      <c r="F4" s="2">
        <v>18</v>
      </c>
      <c r="G4" s="2">
        <v>38</v>
      </c>
    </row>
    <row r="5" spans="1:7" ht="21" customHeight="1">
      <c r="A5" s="26"/>
      <c r="B5" s="7" t="s">
        <v>4</v>
      </c>
      <c r="C5" s="9">
        <v>89</v>
      </c>
      <c r="D5" s="2">
        <v>0.04</v>
      </c>
      <c r="E5" s="2">
        <v>1.28</v>
      </c>
      <c r="F5" s="2">
        <v>0.16</v>
      </c>
      <c r="G5" s="2">
        <v>7.0000000000000007E-2</v>
      </c>
    </row>
    <row r="6" spans="1:7" ht="21" customHeight="1">
      <c r="A6" s="27"/>
      <c r="B6" s="10" t="s">
        <v>5</v>
      </c>
      <c r="C6" s="12">
        <v>16</v>
      </c>
      <c r="D6" s="16">
        <v>0.6</v>
      </c>
      <c r="E6" s="17">
        <v>40</v>
      </c>
      <c r="F6" s="17">
        <f>160/18</f>
        <v>8.8888888888888893</v>
      </c>
      <c r="G6" s="17">
        <f>70/38</f>
        <v>1.8421052631578947</v>
      </c>
    </row>
    <row r="7" spans="1:7" ht="21" customHeight="1">
      <c r="A7" s="26" t="s">
        <v>6</v>
      </c>
      <c r="B7" s="7" t="s">
        <v>2</v>
      </c>
      <c r="C7" s="8">
        <v>63368</v>
      </c>
      <c r="D7" s="20">
        <v>222255</v>
      </c>
      <c r="E7" s="20">
        <v>238842</v>
      </c>
      <c r="F7" s="20">
        <v>225820</v>
      </c>
      <c r="G7" s="20">
        <v>250421</v>
      </c>
    </row>
    <row r="8" spans="1:7" ht="21" customHeight="1">
      <c r="A8" s="26"/>
      <c r="B8" s="7" t="s">
        <v>3</v>
      </c>
      <c r="C8" s="8">
        <v>3854</v>
      </c>
      <c r="D8" s="20">
        <v>110151</v>
      </c>
      <c r="E8" s="20">
        <v>120752</v>
      </c>
      <c r="F8" s="20">
        <v>131028</v>
      </c>
      <c r="G8" s="20">
        <v>129088</v>
      </c>
    </row>
    <row r="9" spans="1:7" ht="21" customHeight="1">
      <c r="A9" s="26"/>
      <c r="B9" s="7" t="s">
        <v>4</v>
      </c>
      <c r="C9" s="8">
        <v>162</v>
      </c>
      <c r="D9" s="18">
        <v>4333.54</v>
      </c>
      <c r="E9" s="18">
        <v>3805.72</v>
      </c>
      <c r="F9" s="18">
        <v>2791.97</v>
      </c>
      <c r="G9" s="18">
        <v>3486.78</v>
      </c>
    </row>
    <row r="10" spans="1:7" ht="21" customHeight="1">
      <c r="A10" s="27"/>
      <c r="B10" s="10" t="s">
        <v>5</v>
      </c>
      <c r="C10" s="11">
        <v>42</v>
      </c>
      <c r="D10" s="2">
        <v>39</v>
      </c>
      <c r="E10" s="19">
        <v>31.52</v>
      </c>
      <c r="F10" s="19">
        <f>2791970/F8</f>
        <v>21.308193668528865</v>
      </c>
      <c r="G10" s="19">
        <f>2486780/G8</f>
        <v>19.264222855726327</v>
      </c>
    </row>
    <row r="11" spans="1:7" ht="21" customHeight="1">
      <c r="A11" s="30" t="s">
        <v>7</v>
      </c>
      <c r="B11" s="7" t="s">
        <v>2</v>
      </c>
      <c r="C11" s="8">
        <v>5278</v>
      </c>
      <c r="D11" s="23">
        <v>10568</v>
      </c>
      <c r="E11" s="23">
        <v>7924</v>
      </c>
      <c r="F11" s="23">
        <v>8773</v>
      </c>
      <c r="G11" s="23">
        <v>8654</v>
      </c>
    </row>
    <row r="12" spans="1:7" ht="21" customHeight="1">
      <c r="A12" s="26"/>
      <c r="B12" s="7" t="s">
        <v>3</v>
      </c>
      <c r="C12" s="8">
        <v>1669</v>
      </c>
      <c r="D12" s="20">
        <v>3608</v>
      </c>
      <c r="E12" s="20">
        <v>3242</v>
      </c>
      <c r="F12" s="20">
        <v>4332</v>
      </c>
      <c r="G12" s="20">
        <v>4326</v>
      </c>
    </row>
    <row r="13" spans="1:7" ht="21" customHeight="1">
      <c r="A13" s="26"/>
      <c r="B13" s="7" t="s">
        <v>4</v>
      </c>
      <c r="C13" s="8">
        <v>58</v>
      </c>
      <c r="D13" s="18">
        <v>108.57</v>
      </c>
      <c r="E13" s="18">
        <v>104.03</v>
      </c>
      <c r="F13" s="18">
        <v>92.05</v>
      </c>
      <c r="G13" s="18">
        <v>96.02</v>
      </c>
    </row>
    <row r="14" spans="1:7" ht="21" customHeight="1">
      <c r="A14" s="27"/>
      <c r="B14" s="7" t="s">
        <v>5</v>
      </c>
      <c r="C14" s="11">
        <v>35</v>
      </c>
      <c r="D14" s="20">
        <v>30</v>
      </c>
      <c r="E14" s="19">
        <v>32.1</v>
      </c>
      <c r="F14" s="19">
        <f>92050/F12</f>
        <v>21.248845798707293</v>
      </c>
      <c r="G14" s="19">
        <f>96020/G12</f>
        <v>22.196024040684236</v>
      </c>
    </row>
    <row r="15" spans="1:7" ht="21" customHeight="1">
      <c r="A15" s="13" t="s">
        <v>8</v>
      </c>
      <c r="B15" s="5" t="s">
        <v>2</v>
      </c>
      <c r="C15" s="8">
        <v>1534</v>
      </c>
      <c r="D15" s="23">
        <v>2443</v>
      </c>
      <c r="E15" s="21">
        <v>1886</v>
      </c>
      <c r="F15" s="21">
        <v>1599</v>
      </c>
      <c r="G15" s="21">
        <v>1599</v>
      </c>
    </row>
    <row r="16" spans="1:7" ht="21" customHeight="1">
      <c r="A16" s="13"/>
      <c r="B16" s="7" t="s">
        <v>3</v>
      </c>
      <c r="C16" s="8">
        <v>1276</v>
      </c>
      <c r="D16" s="20">
        <v>1802</v>
      </c>
      <c r="E16" s="18">
        <v>1485</v>
      </c>
      <c r="F16" s="18">
        <v>1229</v>
      </c>
      <c r="G16" s="18">
        <v>1229</v>
      </c>
    </row>
    <row r="17" spans="1:7" ht="21" customHeight="1">
      <c r="A17" s="13"/>
      <c r="B17" s="7" t="s">
        <v>4</v>
      </c>
      <c r="C17" s="8">
        <v>51</v>
      </c>
      <c r="D17" s="18">
        <v>65.95</v>
      </c>
      <c r="E17" s="18">
        <v>45.35</v>
      </c>
      <c r="F17" s="18">
        <v>42.75</v>
      </c>
      <c r="G17" s="18">
        <v>42.75</v>
      </c>
    </row>
    <row r="18" spans="1:7" ht="21" customHeight="1">
      <c r="A18" s="14"/>
      <c r="B18" s="10" t="s">
        <v>5</v>
      </c>
      <c r="C18" s="11">
        <v>40</v>
      </c>
      <c r="D18" s="25">
        <v>37</v>
      </c>
      <c r="E18" s="24">
        <f>45350/E16</f>
        <v>30.53872053872054</v>
      </c>
      <c r="F18" s="24">
        <f>42750/F16</f>
        <v>34.784377542717657</v>
      </c>
      <c r="G18" s="24">
        <f>42750/G16</f>
        <v>34.784377542717657</v>
      </c>
    </row>
    <row r="19" spans="1:7" ht="21" customHeight="1">
      <c r="A19" s="13" t="s">
        <v>9</v>
      </c>
      <c r="B19" s="7" t="s">
        <v>2</v>
      </c>
      <c r="C19" s="15">
        <v>1648</v>
      </c>
      <c r="D19" s="20">
        <v>1939</v>
      </c>
      <c r="E19" s="20">
        <v>1542</v>
      </c>
      <c r="F19" s="20">
        <v>1953</v>
      </c>
      <c r="G19" s="20">
        <v>1953</v>
      </c>
    </row>
    <row r="20" spans="1:7" ht="21" customHeight="1">
      <c r="A20" s="13"/>
      <c r="B20" s="7" t="s">
        <v>3</v>
      </c>
      <c r="C20" s="8">
        <v>1381</v>
      </c>
      <c r="D20" s="20">
        <v>1257</v>
      </c>
      <c r="E20" s="20">
        <v>1146</v>
      </c>
      <c r="F20" s="20">
        <v>1352</v>
      </c>
      <c r="G20" s="20">
        <v>1352</v>
      </c>
    </row>
    <row r="21" spans="1:7" ht="21" customHeight="1">
      <c r="A21" s="13"/>
      <c r="B21" s="7" t="s">
        <v>4</v>
      </c>
      <c r="C21" s="8">
        <v>124</v>
      </c>
      <c r="D21" s="18">
        <v>147.94999999999999</v>
      </c>
      <c r="E21" s="18">
        <v>65.36</v>
      </c>
      <c r="F21" s="18">
        <v>186.63</v>
      </c>
      <c r="G21" s="18">
        <v>186.63</v>
      </c>
    </row>
    <row r="22" spans="1:7" ht="21" customHeight="1">
      <c r="A22" s="14"/>
      <c r="B22" s="10" t="s">
        <v>5</v>
      </c>
      <c r="C22" s="11">
        <v>90</v>
      </c>
      <c r="D22" s="25">
        <v>118</v>
      </c>
      <c r="E22" s="22">
        <f>65360/E20</f>
        <v>57.033158813263526</v>
      </c>
      <c r="F22" s="22">
        <f>186630/F20</f>
        <v>138.03994082840237</v>
      </c>
      <c r="G22" s="22">
        <f>186630/G20</f>
        <v>138.03994082840237</v>
      </c>
    </row>
    <row r="23" spans="1:7" ht="21" customHeight="1">
      <c r="A23" s="26" t="s">
        <v>10</v>
      </c>
      <c r="B23" s="7" t="s">
        <v>2</v>
      </c>
      <c r="C23" s="15">
        <v>1335</v>
      </c>
      <c r="D23" s="20">
        <v>1536</v>
      </c>
      <c r="E23" s="20">
        <v>1457</v>
      </c>
      <c r="F23" s="20">
        <v>1178</v>
      </c>
      <c r="G23" s="20">
        <v>1178</v>
      </c>
    </row>
    <row r="24" spans="1:7" ht="21" customHeight="1">
      <c r="A24" s="26"/>
      <c r="B24" s="7" t="s">
        <v>3</v>
      </c>
      <c r="C24" s="8">
        <v>1100</v>
      </c>
      <c r="D24" s="20">
        <v>1009</v>
      </c>
      <c r="E24" s="20">
        <v>1171</v>
      </c>
      <c r="F24" s="20">
        <v>937</v>
      </c>
      <c r="G24" s="20">
        <v>937</v>
      </c>
    </row>
    <row r="25" spans="1:7" ht="21" customHeight="1">
      <c r="A25" s="26"/>
      <c r="B25" s="7" t="s">
        <v>4</v>
      </c>
      <c r="C25" s="8">
        <v>66</v>
      </c>
      <c r="D25" s="18">
        <v>39.340000000000003</v>
      </c>
      <c r="E25" s="18">
        <v>36.700000000000003</v>
      </c>
      <c r="F25" s="18">
        <v>41.87</v>
      </c>
      <c r="G25" s="18">
        <v>41.87</v>
      </c>
    </row>
    <row r="26" spans="1:7" ht="21" customHeight="1">
      <c r="A26" s="27"/>
      <c r="B26" s="10" t="s">
        <v>5</v>
      </c>
      <c r="C26" s="11">
        <v>60</v>
      </c>
      <c r="D26" s="25">
        <v>39</v>
      </c>
      <c r="E26" s="22">
        <f>36700/E24</f>
        <v>31.340734415029889</v>
      </c>
      <c r="F26" s="22">
        <f>41870/F24</f>
        <v>44.685165421558168</v>
      </c>
      <c r="G26" s="22">
        <f>41870/G24</f>
        <v>44.685165421558168</v>
      </c>
    </row>
    <row r="27" spans="1:7" ht="21" customHeight="1">
      <c r="A27" s="26" t="s">
        <v>11</v>
      </c>
      <c r="B27" s="7" t="s">
        <v>2</v>
      </c>
      <c r="C27" s="15">
        <v>156900</v>
      </c>
      <c r="D27" s="20">
        <v>385662</v>
      </c>
      <c r="E27" s="20">
        <v>367341</v>
      </c>
      <c r="F27" s="20">
        <v>430893</v>
      </c>
      <c r="G27" s="20">
        <v>489081</v>
      </c>
    </row>
    <row r="28" spans="1:7" ht="21" customHeight="1">
      <c r="A28" s="26"/>
      <c r="B28" s="7" t="s">
        <v>3</v>
      </c>
      <c r="C28" s="8">
        <v>85050</v>
      </c>
      <c r="D28" s="20">
        <v>119958</v>
      </c>
      <c r="E28" s="20">
        <v>133606</v>
      </c>
      <c r="F28" s="20">
        <v>165405</v>
      </c>
      <c r="G28" s="20">
        <v>191593</v>
      </c>
    </row>
    <row r="29" spans="1:7" ht="21" customHeight="1">
      <c r="A29" s="26"/>
      <c r="B29" s="7" t="s">
        <v>4</v>
      </c>
      <c r="C29" s="8">
        <v>900</v>
      </c>
      <c r="D29" s="18">
        <v>775.67</v>
      </c>
      <c r="E29" s="18">
        <v>1171.81</v>
      </c>
      <c r="F29" s="18">
        <v>1111.1400000000001</v>
      </c>
      <c r="G29" s="18">
        <v>1207.92</v>
      </c>
    </row>
    <row r="30" spans="1:7" ht="21" customHeight="1">
      <c r="A30" s="27"/>
      <c r="B30" s="10" t="s">
        <v>5</v>
      </c>
      <c r="C30" s="11">
        <v>11</v>
      </c>
      <c r="D30" s="25">
        <v>7</v>
      </c>
      <c r="E30" s="24">
        <f>1171810/E28</f>
        <v>8.7706390431567449</v>
      </c>
      <c r="F30" s="24">
        <f>1111140/F28</f>
        <v>6.7176929355219004</v>
      </c>
      <c r="G30" s="24">
        <f>1207920/G28</f>
        <v>6.3046144692133845</v>
      </c>
    </row>
    <row r="31" spans="1:7" ht="21" customHeight="1">
      <c r="A31" s="26" t="s">
        <v>12</v>
      </c>
      <c r="B31" s="7" t="s">
        <v>2</v>
      </c>
      <c r="C31" s="15">
        <v>1001</v>
      </c>
      <c r="D31" s="20">
        <v>1074</v>
      </c>
      <c r="E31" s="20">
        <v>674</v>
      </c>
      <c r="F31" s="20">
        <v>1148</v>
      </c>
      <c r="G31" s="20">
        <v>1148</v>
      </c>
    </row>
    <row r="32" spans="1:7" ht="21" customHeight="1">
      <c r="A32" s="26"/>
      <c r="B32" s="7" t="s">
        <v>3</v>
      </c>
      <c r="C32" s="8">
        <v>450</v>
      </c>
      <c r="D32" s="20">
        <v>276</v>
      </c>
      <c r="E32" s="20">
        <v>63</v>
      </c>
      <c r="F32" s="20">
        <v>241</v>
      </c>
      <c r="G32" s="20">
        <v>241</v>
      </c>
    </row>
    <row r="33" spans="1:7" ht="21" customHeight="1">
      <c r="A33" s="26"/>
      <c r="B33" s="7" t="s">
        <v>4</v>
      </c>
      <c r="C33" s="8">
        <v>15</v>
      </c>
      <c r="D33" s="18">
        <v>4.12</v>
      </c>
      <c r="E33" s="18">
        <v>2.04</v>
      </c>
      <c r="F33" s="18">
        <v>9.34</v>
      </c>
      <c r="G33" s="18">
        <v>9.34</v>
      </c>
    </row>
    <row r="34" spans="1:7" ht="21" customHeight="1">
      <c r="A34" s="27"/>
      <c r="B34" s="10" t="s">
        <v>5</v>
      </c>
      <c r="C34" s="11">
        <v>33</v>
      </c>
      <c r="D34" s="25">
        <v>15</v>
      </c>
      <c r="E34" s="24">
        <f>2040/E32</f>
        <v>32.38095238095238</v>
      </c>
      <c r="F34" s="24">
        <f>9340/F32</f>
        <v>38.755186721991699</v>
      </c>
      <c r="G34" s="24">
        <f>9340/G32</f>
        <v>38.755186721991699</v>
      </c>
    </row>
    <row r="35" spans="1:7" ht="21" customHeight="1">
      <c r="A35" s="26" t="s">
        <v>13</v>
      </c>
      <c r="B35" s="7" t="s">
        <v>2</v>
      </c>
      <c r="C35" s="15">
        <v>60250</v>
      </c>
      <c r="D35" s="20">
        <v>50470</v>
      </c>
      <c r="E35" s="20">
        <v>71733</v>
      </c>
      <c r="F35" s="20">
        <v>89915</v>
      </c>
      <c r="G35" s="20">
        <v>91235</v>
      </c>
    </row>
    <row r="36" spans="1:7" ht="21" customHeight="1">
      <c r="A36" s="26"/>
      <c r="B36" s="7" t="s">
        <v>3</v>
      </c>
      <c r="C36" s="8">
        <v>35020</v>
      </c>
      <c r="D36" s="20">
        <v>17149</v>
      </c>
      <c r="E36" s="20">
        <v>21484</v>
      </c>
      <c r="F36" s="20">
        <v>42095</v>
      </c>
      <c r="G36" s="20">
        <v>41345</v>
      </c>
    </row>
    <row r="37" spans="1:7" ht="21" customHeight="1">
      <c r="A37" s="26"/>
      <c r="B37" s="7" t="s">
        <v>4</v>
      </c>
      <c r="C37" s="8">
        <v>490</v>
      </c>
      <c r="D37" s="18">
        <v>275.67</v>
      </c>
      <c r="E37" s="18">
        <v>394.38</v>
      </c>
      <c r="F37" s="18">
        <v>521.65</v>
      </c>
      <c r="G37" s="18">
        <v>536.55999999999995</v>
      </c>
    </row>
    <row r="38" spans="1:7" ht="21" customHeight="1">
      <c r="A38" s="27"/>
      <c r="B38" s="10" t="s">
        <v>5</v>
      </c>
      <c r="C38" s="11">
        <v>14</v>
      </c>
      <c r="D38" s="25">
        <v>16</v>
      </c>
      <c r="E38" s="24">
        <f>394380/E36</f>
        <v>18.356916775274623</v>
      </c>
      <c r="F38" s="24">
        <f>521650/F36</f>
        <v>12.392208100724552</v>
      </c>
      <c r="G38" s="24">
        <f>536560/G36</f>
        <v>12.977627282621841</v>
      </c>
    </row>
    <row r="39" spans="1:7" ht="21" customHeight="1">
      <c r="A39" s="26" t="s">
        <v>14</v>
      </c>
      <c r="B39" s="7" t="s">
        <v>2</v>
      </c>
      <c r="C39" s="15">
        <v>1022</v>
      </c>
      <c r="D39" s="20">
        <v>216</v>
      </c>
      <c r="E39" s="20">
        <v>439</v>
      </c>
      <c r="F39" s="20">
        <v>250</v>
      </c>
      <c r="G39" s="20">
        <v>250</v>
      </c>
    </row>
    <row r="40" spans="1:7" ht="21" customHeight="1">
      <c r="A40" s="26"/>
      <c r="B40" s="7" t="s">
        <v>3</v>
      </c>
      <c r="C40" s="8">
        <v>335</v>
      </c>
      <c r="D40" s="20">
        <v>38</v>
      </c>
      <c r="E40" s="20">
        <v>89</v>
      </c>
      <c r="F40" s="20">
        <v>68</v>
      </c>
      <c r="G40" s="20">
        <v>68</v>
      </c>
    </row>
    <row r="41" spans="1:7" ht="21" customHeight="1">
      <c r="A41" s="26"/>
      <c r="B41" s="7" t="s">
        <v>4</v>
      </c>
      <c r="C41" s="8">
        <v>20</v>
      </c>
      <c r="D41" s="18">
        <v>1.17</v>
      </c>
      <c r="E41" s="18">
        <v>1.05</v>
      </c>
      <c r="F41" s="18">
        <v>1.49</v>
      </c>
      <c r="G41" s="18">
        <v>1.49</v>
      </c>
    </row>
    <row r="42" spans="1:7" ht="21" customHeight="1">
      <c r="A42" s="27"/>
      <c r="B42" s="10" t="s">
        <v>5</v>
      </c>
      <c r="C42" s="11">
        <v>60</v>
      </c>
      <c r="D42" s="25">
        <v>31</v>
      </c>
      <c r="E42" s="24">
        <f>1050/E40</f>
        <v>11.797752808988765</v>
      </c>
      <c r="F42" s="24">
        <f>1490/F40</f>
        <v>21.911764705882351</v>
      </c>
      <c r="G42" s="24">
        <f>1490/G40</f>
        <v>21.911764705882351</v>
      </c>
    </row>
    <row r="43" spans="1:7">
      <c r="A43" s="31" t="s">
        <v>16</v>
      </c>
      <c r="B43" s="1"/>
      <c r="C43" s="1"/>
      <c r="D43" s="1"/>
    </row>
  </sheetData>
  <mergeCells count="9">
    <mergeCell ref="A31:A34"/>
    <mergeCell ref="A35:A38"/>
    <mergeCell ref="A39:A42"/>
    <mergeCell ref="A2:B2"/>
    <mergeCell ref="A3:A6"/>
    <mergeCell ref="A7:A10"/>
    <mergeCell ref="A11:A14"/>
    <mergeCell ref="A23:A26"/>
    <mergeCell ref="A27:A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2016-12-23T14:45:16Z</dcterms:created>
  <dcterms:modified xsi:type="dcterms:W3CDTF">2023-11-07T08:31:57Z</dcterms:modified>
</cp:coreProperties>
</file>